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12457580714\Dropbox\Dados Estratégicos III\RGF\2022\3Q 2022\"/>
    </mc:Choice>
  </mc:AlternateContent>
  <xr:revisionPtr revIDLastSave="0" documentId="13_ncr:1_{4ED6C05E-63E6-4984-9356-402BE3352B2C}" xr6:coauthVersionLast="36" xr6:coauthVersionMax="36" xr10:uidLastSave="{00000000-0000-0000-0000-000000000000}"/>
  <bookViews>
    <workbookView xWindow="32760" yWindow="32760" windowWidth="20490" windowHeight="7545" activeTab="2" xr2:uid="{00000000-000D-0000-FFFF-FFFF00000000}"/>
  </bookViews>
  <sheets>
    <sheet name="Anexo I" sheetId="4" r:id="rId1"/>
    <sheet name="Anexo V" sheetId="5" r:id="rId2"/>
    <sheet name="Anexo VI" sheetId="3" r:id="rId3"/>
  </sheets>
  <calcPr calcId="191029"/>
</workbook>
</file>

<file path=xl/calcChain.xml><?xml version="1.0" encoding="utf-8"?>
<calcChain xmlns="http://schemas.openxmlformats.org/spreadsheetml/2006/main">
  <c r="D18" i="3" l="1"/>
  <c r="C18" i="3"/>
  <c r="I14" i="5" l="1"/>
  <c r="H22" i="5"/>
  <c r="H14" i="5"/>
  <c r="D14" i="5"/>
  <c r="E14" i="5"/>
  <c r="E22" i="5"/>
  <c r="F14" i="5"/>
  <c r="G14" i="5"/>
  <c r="J14" i="5"/>
  <c r="J22" i="5"/>
  <c r="K14" i="5"/>
  <c r="C14" i="5"/>
  <c r="C22" i="5"/>
  <c r="H18" i="5"/>
  <c r="K18" i="5"/>
  <c r="H19" i="5"/>
  <c r="K19" i="5"/>
  <c r="H17" i="5"/>
  <c r="K17" i="5"/>
  <c r="H16" i="5"/>
  <c r="K16" i="5"/>
  <c r="H15" i="5"/>
  <c r="K15" i="5"/>
  <c r="G22" i="5"/>
  <c r="F22" i="5"/>
  <c r="K13" i="5"/>
  <c r="H13" i="5"/>
  <c r="H12" i="5"/>
  <c r="H11" i="5"/>
  <c r="J11" i="5"/>
  <c r="I11" i="5"/>
  <c r="I22" i="5"/>
  <c r="G11" i="5"/>
  <c r="F11" i="5"/>
  <c r="E11" i="5"/>
  <c r="D11" i="5"/>
  <c r="C11" i="5"/>
  <c r="D11" i="3"/>
  <c r="Q16" i="4"/>
  <c r="O30" i="4"/>
  <c r="O17" i="4"/>
  <c r="O18" i="4"/>
  <c r="Q18" i="4"/>
  <c r="O19" i="4"/>
  <c r="Q19" i="4"/>
  <c r="O20" i="4"/>
  <c r="O21" i="4"/>
  <c r="O22" i="4"/>
  <c r="O23" i="4"/>
  <c r="O24" i="4"/>
  <c r="O25" i="4"/>
  <c r="Q25" i="4"/>
  <c r="O26" i="4"/>
  <c r="Q26" i="4"/>
  <c r="O27" i="4"/>
  <c r="Q27" i="4"/>
  <c r="O28" i="4"/>
  <c r="O29" i="4"/>
  <c r="O16" i="4"/>
  <c r="Q20" i="4"/>
  <c r="Q17" i="4"/>
  <c r="Q29" i="4"/>
  <c r="Q28" i="4"/>
  <c r="Q24" i="4"/>
  <c r="Q23" i="4"/>
  <c r="Q22" i="4"/>
  <c r="Q21" i="4"/>
  <c r="P30" i="4"/>
  <c r="Q30" i="4"/>
  <c r="C11" i="3"/>
  <c r="D22" i="5"/>
  <c r="K11" i="5"/>
  <c r="K12" i="5"/>
  <c r="K22" i="5"/>
</calcChain>
</file>

<file path=xl/sharedStrings.xml><?xml version="1.0" encoding="utf-8"?>
<sst xmlns="http://schemas.openxmlformats.org/spreadsheetml/2006/main" count="122" uniqueCount="101">
  <si>
    <t>DESPESA BRUTA COM PESSOAL (I)</t>
  </si>
  <si>
    <t xml:space="preserve">      Vencimentos, Vantagens e Outras Despesas Variáveis</t>
  </si>
  <si>
    <t xml:space="preserve">      Obrigações Patronais</t>
  </si>
  <si>
    <t xml:space="preserve">      Aposentadorias, Reserva e Reformas</t>
  </si>
  <si>
    <t xml:space="preserve">      Pensões</t>
  </si>
  <si>
    <t>DESPESA LÍQUIDA COM PESSOAL (III) = (I - II)</t>
  </si>
  <si>
    <t>LIQUIDADAS</t>
  </si>
  <si>
    <t>RELATÓRIO DE GESTÃO FISCAL</t>
  </si>
  <si>
    <t>ORÇAMENTO FISCAL E DA SEGURIDADE SOCIAL</t>
  </si>
  <si>
    <t>Unidade Responsável: Defensoria Pública do Estado do Rio de Janeiro</t>
  </si>
  <si>
    <t xml:space="preserve">DESPESAS NÃO COMPUTADAS (II) (§ 1º do art. 19 da LRF) </t>
  </si>
  <si>
    <t>FONTE: Sistema Integrado de Gestão Orçamentária, Financeira e Contábil do Rio de Janeiro - SIAFE-RIO</t>
  </si>
  <si>
    <t xml:space="preserve"> RGF - ANEXO 1 (Portaria STN nº 72/2012, art. 11, I)</t>
  </si>
  <si>
    <t>GOVERNO DO ESTADO DO RIO DE JANEIRO - DEFENSORIA PÚBLICA DO ESTADO DO RIO DE JANEIRO</t>
  </si>
  <si>
    <t>DEMONSTRATIVO DA DISPONIBILIDADE DE CAIXA E DOS RESTOS A PAGAR</t>
  </si>
  <si>
    <t xml:space="preserve"> RGF – ANEXO V (LRF, art. 55, inciso III, alínea "a")</t>
  </si>
  <si>
    <t>OBRIGAÇÕES FINANCEIRAS</t>
  </si>
  <si>
    <t>RESTOS A PAGAR EMPENHADOS E NÃO LIQUIDADOS DO EXERCÍCIO</t>
  </si>
  <si>
    <t>Restos a Pagar Liquidados e Não Pagos</t>
  </si>
  <si>
    <t>Recursos de Alienação de Bens/Ativos</t>
  </si>
  <si>
    <t>Recursos Ordinários</t>
  </si>
  <si>
    <t>Outros Recursos Não Vinculados</t>
  </si>
  <si>
    <t>TOTAL (III) = (I + II)</t>
  </si>
  <si>
    <t>DEMONSTRATIVO SIMPLIFICADO DO RELATÓRIO DE GESTÃO FISCAL</t>
  </si>
  <si>
    <t xml:space="preserve"> LRF, art. 48 - Anexo VI</t>
  </si>
  <si>
    <t>RECEITA CORRENTE LÍQUIDA</t>
  </si>
  <si>
    <t>DESPESA COM PESSOAL</t>
  </si>
  <si>
    <t>VALOR</t>
  </si>
  <si>
    <t>Despesa Total com Pessoal - DTP</t>
  </si>
  <si>
    <t xml:space="preserve">Limite Máximo (incisos I, II e III, art. 20 da LRF) </t>
  </si>
  <si>
    <t xml:space="preserve">Limite Prudencial (parágrafo único, art. 22 da LRF) </t>
  </si>
  <si>
    <t xml:space="preserve">Limite de Alerta (inciso II do §1º do art. 59 da LRF) </t>
  </si>
  <si>
    <t>RESTOS A PAGAR</t>
  </si>
  <si>
    <t>Valor Total</t>
  </si>
  <si>
    <t>VALOR ATÉ O QUADRIMESTRE</t>
  </si>
  <si>
    <t>IDENTIFICAÇÃO DOS RECURSOS</t>
  </si>
  <si>
    <t xml:space="preserve">DISPONIBILIDADE DE CAIXA BRUTA </t>
  </si>
  <si>
    <t>(a)</t>
  </si>
  <si>
    <t xml:space="preserve">De Exercícios Anteriores </t>
  </si>
  <si>
    <t>(b)</t>
  </si>
  <si>
    <t xml:space="preserve">DISPONIBILIDADE DE CAIXA LÍQUIDA (ANTES DA INSCRIÇÃO EM RESTOS A PAGAR NÃO PROCESSADOS DO EXERCÍCIO)
</t>
  </si>
  <si>
    <t>(f) = (a - (b + c + d + e))</t>
  </si>
  <si>
    <t>(c)</t>
  </si>
  <si>
    <t>Do exercício</t>
  </si>
  <si>
    <t xml:space="preserve">Restos a Pagar Empenhados e Não Liquidados de Exercícios Anteriores </t>
  </si>
  <si>
    <t>(d)</t>
  </si>
  <si>
    <t xml:space="preserve">Demais Obrigações Financeiras </t>
  </si>
  <si>
    <t>(e)</t>
  </si>
  <si>
    <t>(g)</t>
  </si>
  <si>
    <t>DISPONIBILIDADE DE CAIXA LÍQUIDA (APÓS A INSCRIÇÃO EM RESTOS A PAGAR NÃO PROCESSADOS DO EXERCÍCIO)</t>
  </si>
  <si>
    <t>(h) = (f - g)</t>
  </si>
  <si>
    <t>TOTAL DOS RECURSOS NÃO VINCULADOS (I)</t>
  </si>
  <si>
    <t>TOTAL DOS RECURSOS VINCULADOS (II)</t>
  </si>
  <si>
    <t>Recursos Vinculados ao RPPS</t>
  </si>
  <si>
    <t xml:space="preserve">Recursos de Operações de Crédito </t>
  </si>
  <si>
    <t>NOTAS:
1 - A Receita Corrente Líquida foi apurada e informada pela Secretaria de Estado de Fazenda.</t>
  </si>
  <si>
    <t xml:space="preserve">DEMONSTRATIVO DA DESPESA COM PESSOAL </t>
  </si>
  <si>
    <t>ORÇAMENTOS FISCAL E DA SEGURIDADE SOCIAL</t>
  </si>
  <si>
    <t>DESPESAS EXECUTADAS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</si>
  <si>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</si>
  <si>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</si>
  <si>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</si>
  <si>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</si>
  <si>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</si>
  <si>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</si>
  <si>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</si>
  <si>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(c = a + b)</t>
  </si>
  <si>
    <t xml:space="preserve">    Pessoal Ativo</t>
  </si>
  <si>
    <t xml:space="preserve">    Pessoal Inativo e Pensionistas</t>
  </si>
  <si>
    <t xml:space="preserve">    Outras despesas de pessoal decorrentes de contratos de terceirização ou de contratação de forma indireta (§ 1º do art. 18 da LRF)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</si>
  <si>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</si>
  <si>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</si>
  <si>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</si>
  <si>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</si>
  <si>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 xml:space="preserve">FONTE: Sistema Integrado de Gestão Orçamentária, Financeira e Contábil - SIAFE-Rio </t>
  </si>
  <si>
    <t>Mariana de Andrade Saraiva
Diretora de Orçamento e Finanças</t>
  </si>
  <si>
    <t>Nelson Wesp Keller
Coordenador de Controle Interno
CRC-RJ 096090-0</t>
  </si>
  <si>
    <t>% SOBRE A RCL AJUSTADA</t>
  </si>
  <si>
    <t xml:space="preserve">   Despesa com Pessoal não Executada Orçamentariamente</t>
  </si>
  <si>
    <t>EMPENHOS NÃO LIQUIDADOS CANCELADOS (NÃO INSCRITOS POR INSUFICIÊNCIA FINANCEIRA)</t>
  </si>
  <si>
    <t>Receita Corrente Líquida</t>
  </si>
  <si>
    <t>Patrícia Cardoso Maciel Tavares
Defensora Pública Geral do Estado</t>
  </si>
  <si>
    <t>JANEIRO/2022 A DEZEMBRO/2022</t>
  </si>
  <si>
    <t>JAN/22</t>
  </si>
  <si>
    <t>FEV/22</t>
  </si>
  <si>
    <t>MAR/22</t>
  </si>
  <si>
    <t>ABR/22</t>
  </si>
  <si>
    <t>MAI/22</t>
  </si>
  <si>
    <t>JUN/22</t>
  </si>
  <si>
    <t>JUL/22</t>
  </si>
  <si>
    <t>AGO/22</t>
  </si>
  <si>
    <t>SET/22</t>
  </si>
  <si>
    <t>OUT/22</t>
  </si>
  <si>
    <t>NOV/22</t>
  </si>
  <si>
    <t>DEZ/22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</si>
  <si>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E-35/067/74/2019.</t>
  </si>
  <si>
    <t>Recusos Extraorçamentários Vinculados a Precatórios</t>
  </si>
  <si>
    <t>Recursos Extraorçamentários Vinculados a Depósitos Judiciais</t>
  </si>
  <si>
    <t>Outros Recursos Extraorçamentários</t>
  </si>
  <si>
    <t>Outros Recursos Vinculados</t>
  </si>
  <si>
    <t>NOTAS:
1 - Nos Recursos Ordinários constam as Fontes de Recursos "100 - Ordinários Provenientes de Impostos" e "101 - Ordinários Não Provenientes de Impostos".
2 - Nos Outros Recursos Não Vinculados constam as Fontes de Recursos "230 - Recursos Próprios" e "232 - Taxas pelo Exercício do Poder de Polícia e por Serviços Públicos".
3 - Nos Outros Recursos Extraorçamentários consta a Fonte de Recursos "081 - Recursos Não Orçamentários - Depósitos de Diversas Origens". 
4 - Nos Outros Recursos Vinculados consta a Fonte de Recursos "212 - Transferências Voluntárias".
5 - Conforme o demonstrativo evidencia, não há insuficiência de saldo, o valor de -2.138,25 trata-se de equívoco do registro da anulação do Empenho 2022NE00224 na Unidade Gestora 116100 - FUNDPERJ.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</si>
</sst>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 &quot;#,##0.00_);[Red]\(&quot;R$ &quot;#,##0.00\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2"/>
      <name val="Times New Roman"/>
      <family val="1"/>
    </font>
    <font>
      <sz val="8"/>
      <color indexed="72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2" fillId="0" borderId="0"/>
    <xf numFmtId="9" fontId="1" fillId="0" borderId="0" applyNumberFormat="0" applyFont="0" applyFill="0" applyBorder="0" applyAlignment="0" applyProtection="0"/>
  </cellStyleXfs>
  <cellXfs count="146">
    <xf numFmtId="0" fontId="0" fillId="0" borderId="0" xfId="0" applyNumberFormat="1" applyFont="1" applyFill="1" applyBorder="1" applyAlignment="1"/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0" fillId="3" borderId="6" xfId="0" applyFill="1" applyBorder="1"/>
    <xf numFmtId="49" fontId="5" fillId="3" borderId="6" xfId="1" applyNumberFormat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0" fontId="4" fillId="3" borderId="7" xfId="1" applyFont="1" applyFill="1" applyBorder="1" applyAlignment="1">
      <alignment horizontal="center" vertical="center"/>
    </xf>
    <xf numFmtId="0" fontId="3" fillId="0" borderId="2" xfId="1" applyFont="1" applyBorder="1"/>
    <xf numFmtId="4" fontId="3" fillId="0" borderId="4" xfId="1" applyNumberFormat="1" applyFont="1" applyBorder="1"/>
    <xf numFmtId="4" fontId="3" fillId="0" borderId="1" xfId="1" applyNumberFormat="1" applyFont="1" applyBorder="1"/>
    <xf numFmtId="4" fontId="3" fillId="0" borderId="6" xfId="1" applyNumberFormat="1" applyFont="1" applyBorder="1"/>
    <xf numFmtId="0" fontId="3" fillId="0" borderId="2" xfId="1" applyFont="1" applyBorder="1" applyAlignment="1">
      <alignment horizontal="left"/>
    </xf>
    <xf numFmtId="4" fontId="3" fillId="0" borderId="2" xfId="1" applyNumberFormat="1" applyFont="1" applyBorder="1"/>
    <xf numFmtId="0" fontId="3" fillId="0" borderId="2" xfId="1" applyFont="1" applyBorder="1" applyAlignment="1">
      <alignment horizontal="left" wrapText="1"/>
    </xf>
    <xf numFmtId="4" fontId="3" fillId="0" borderId="6" xfId="1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left" indent="1"/>
    </xf>
    <xf numFmtId="0" fontId="3" fillId="0" borderId="7" xfId="1" applyFont="1" applyBorder="1" applyAlignment="1">
      <alignment horizontal="left" indent="1"/>
    </xf>
    <xf numFmtId="0" fontId="3" fillId="3" borderId="7" xfId="1" applyFont="1" applyFill="1" applyBorder="1"/>
    <xf numFmtId="4" fontId="3" fillId="3" borderId="8" xfId="1" applyNumberFormat="1" applyFont="1" applyFill="1" applyBorder="1"/>
    <xf numFmtId="0" fontId="3" fillId="0" borderId="9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center"/>
    </xf>
    <xf numFmtId="4" fontId="3" fillId="0" borderId="6" xfId="1" applyNumberFormat="1" applyFont="1" applyFill="1" applyBorder="1"/>
    <xf numFmtId="0" fontId="5" fillId="3" borderId="10" xfId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8" fontId="3" fillId="0" borderId="0" xfId="0" applyNumberFormat="1" applyFont="1" applyFill="1" applyBorder="1" applyAlignment="1"/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left" vertical="top" wrapText="1"/>
    </xf>
    <xf numFmtId="4" fontId="4" fillId="2" borderId="15" xfId="0" applyNumberFormat="1" applyFont="1" applyFill="1" applyBorder="1" applyAlignment="1">
      <alignment horizontal="right" vertical="top" wrapText="1"/>
    </xf>
    <xf numFmtId="4" fontId="4" fillId="2" borderId="16" xfId="0" applyNumberFormat="1" applyFont="1" applyFill="1" applyBorder="1" applyAlignment="1">
      <alignment horizontal="right" vertical="top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3" fillId="2" borderId="17" xfId="0" applyNumberFormat="1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top" wrapText="1"/>
    </xf>
    <xf numFmtId="0" fontId="4" fillId="3" borderId="18" xfId="0" applyNumberFormat="1" applyFont="1" applyFill="1" applyBorder="1" applyAlignment="1">
      <alignment horizontal="left" vertical="top" wrapText="1"/>
    </xf>
    <xf numFmtId="4" fontId="4" fillId="3" borderId="19" xfId="0" applyNumberFormat="1" applyFont="1" applyFill="1" applyBorder="1" applyAlignment="1">
      <alignment horizontal="right" vertical="top" wrapText="1"/>
    </xf>
    <xf numFmtId="4" fontId="4" fillId="3" borderId="8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top" wrapText="1"/>
    </xf>
    <xf numFmtId="4" fontId="7" fillId="0" borderId="0" xfId="0" applyNumberFormat="1" applyFont="1" applyFill="1" applyBorder="1" applyAlignment="1"/>
    <xf numFmtId="0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right"/>
    </xf>
    <xf numFmtId="0" fontId="4" fillId="3" borderId="20" xfId="1" applyNumberFormat="1" applyFont="1" applyFill="1" applyBorder="1" applyAlignment="1">
      <alignment horizontal="center"/>
    </xf>
    <xf numFmtId="0" fontId="4" fillId="3" borderId="8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3" fillId="0" borderId="5" xfId="1" applyNumberFormat="1" applyFont="1" applyFill="1" applyBorder="1" applyAlignment="1"/>
    <xf numFmtId="2" fontId="3" fillId="0" borderId="2" xfId="1" applyNumberFormat="1" applyFont="1" applyFill="1" applyBorder="1" applyAlignment="1">
      <alignment horizontal="right"/>
    </xf>
    <xf numFmtId="0" fontId="3" fillId="0" borderId="10" xfId="1" applyNumberFormat="1" applyFont="1" applyFill="1" applyBorder="1" applyAlignment="1"/>
    <xf numFmtId="2" fontId="3" fillId="0" borderId="7" xfId="1" applyNumberFormat="1" applyFont="1" applyFill="1" applyBorder="1" applyAlignment="1">
      <alignment horizontal="right"/>
    </xf>
    <xf numFmtId="0" fontId="4" fillId="3" borderId="3" xfId="1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/>
    <xf numFmtId="0" fontId="9" fillId="0" borderId="0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horizontal="right" vertical="top" wrapText="1"/>
    </xf>
    <xf numFmtId="0" fontId="4" fillId="0" borderId="22" xfId="0" applyNumberFormat="1" applyFont="1" applyFill="1" applyBorder="1" applyAlignment="1">
      <alignment horizontal="left" vertical="center" wrapText="1"/>
    </xf>
    <xf numFmtId="4" fontId="4" fillId="0" borderId="23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4" fontId="3" fillId="0" borderId="24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0" fontId="4" fillId="3" borderId="21" xfId="1" applyNumberFormat="1" applyFont="1" applyFill="1" applyBorder="1" applyAlignment="1">
      <alignment horizontal="center"/>
    </xf>
    <xf numFmtId="0" fontId="4" fillId="3" borderId="25" xfId="1" applyNumberFormat="1" applyFont="1" applyFill="1" applyBorder="1" applyAlignment="1">
      <alignment horizontal="center"/>
    </xf>
    <xf numFmtId="4" fontId="3" fillId="0" borderId="2" xfId="1" applyNumberFormat="1" applyFont="1" applyFill="1" applyBorder="1"/>
    <xf numFmtId="4" fontId="0" fillId="0" borderId="0" xfId="0" applyNumberFormat="1"/>
    <xf numFmtId="0" fontId="3" fillId="0" borderId="2" xfId="1" applyFont="1" applyFill="1" applyBorder="1" applyAlignment="1">
      <alignment horizontal="left"/>
    </xf>
    <xf numFmtId="0" fontId="3" fillId="0" borderId="25" xfId="1" applyNumberFormat="1" applyFont="1" applyFill="1" applyBorder="1" applyAlignment="1"/>
    <xf numFmtId="4" fontId="3" fillId="0" borderId="6" xfId="0" applyNumberFormat="1" applyFont="1" applyFill="1" applyBorder="1" applyAlignment="1">
      <alignment horizontal="right" vertical="top" wrapText="1"/>
    </xf>
    <xf numFmtId="4" fontId="3" fillId="0" borderId="26" xfId="0" applyNumberFormat="1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4" fontId="3" fillId="2" borderId="27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" fontId="3" fillId="0" borderId="25" xfId="0" applyNumberFormat="1" applyFont="1" applyFill="1" applyBorder="1" applyAlignment="1">
      <alignment horizontal="right" vertical="top" wrapText="1"/>
    </xf>
    <xf numFmtId="2" fontId="3" fillId="0" borderId="0" xfId="2" applyNumberFormat="1" applyFont="1" applyFill="1" applyBorder="1" applyAlignment="1">
      <alignment horizontal="right" vertical="top" wrapText="1"/>
    </xf>
    <xf numFmtId="4" fontId="3" fillId="0" borderId="8" xfId="0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4" fontId="4" fillId="3" borderId="25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3" fillId="0" borderId="3" xfId="1" applyNumberFormat="1" applyFont="1" applyBorder="1"/>
    <xf numFmtId="4" fontId="3" fillId="0" borderId="0" xfId="1" applyNumberFormat="1" applyFont="1" applyBorder="1"/>
    <xf numFmtId="4" fontId="3" fillId="0" borderId="0" xfId="1" applyNumberFormat="1" applyFont="1" applyFill="1" applyBorder="1"/>
    <xf numFmtId="4" fontId="3" fillId="0" borderId="0" xfId="1" applyNumberFormat="1" applyFont="1" applyBorder="1" applyAlignment="1">
      <alignment vertical="center"/>
    </xf>
    <xf numFmtId="4" fontId="3" fillId="0" borderId="5" xfId="1" applyNumberFormat="1" applyFont="1" applyBorder="1"/>
    <xf numFmtId="0" fontId="5" fillId="3" borderId="6" xfId="1" applyFont="1" applyFill="1" applyBorder="1" applyAlignment="1">
      <alignment horizontal="center" vertical="center" wrapText="1"/>
    </xf>
    <xf numFmtId="4" fontId="3" fillId="3" borderId="12" xfId="1" applyNumberFormat="1" applyFont="1" applyFill="1" applyBorder="1"/>
    <xf numFmtId="4" fontId="3" fillId="0" borderId="4" xfId="0" applyNumberFormat="1" applyFont="1" applyFill="1" applyBorder="1" applyAlignment="1">
      <alignment horizontal="right" vertical="top" wrapText="1"/>
    </xf>
    <xf numFmtId="4" fontId="3" fillId="0" borderId="4" xfId="1" applyNumberFormat="1" applyFont="1" applyFill="1" applyBorder="1"/>
    <xf numFmtId="4" fontId="3" fillId="0" borderId="1" xfId="1" applyNumberFormat="1" applyFont="1" applyFill="1" applyBorder="1"/>
    <xf numFmtId="4" fontId="3" fillId="0" borderId="2" xfId="1" applyNumberFormat="1" applyFont="1" applyFill="1" applyBorder="1" applyAlignment="1">
      <alignment vertical="center"/>
    </xf>
    <xf numFmtId="4" fontId="3" fillId="0" borderId="12" xfId="1" applyNumberFormat="1" applyFont="1" applyFill="1" applyBorder="1"/>
    <xf numFmtId="0" fontId="3" fillId="0" borderId="17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28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25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 wrapText="1"/>
    </xf>
    <xf numFmtId="49" fontId="5" fillId="3" borderId="1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1" xfId="1" applyNumberFormat="1" applyFont="1" applyFill="1" applyBorder="1" applyAlignment="1">
      <alignment horizontal="center"/>
    </xf>
    <xf numFmtId="0" fontId="4" fillId="3" borderId="25" xfId="1" applyNumberFormat="1" applyFont="1" applyFill="1" applyBorder="1" applyAlignment="1">
      <alignment horizontal="center"/>
    </xf>
    <xf numFmtId="4" fontId="3" fillId="0" borderId="25" xfId="0" applyNumberFormat="1" applyFont="1" applyFill="1" applyBorder="1" applyAlignment="1">
      <alignment horizontal="right" vertical="top" wrapText="1"/>
    </xf>
    <xf numFmtId="0" fontId="3" fillId="0" borderId="9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9"/>
  <sheetViews>
    <sheetView showGridLines="0" topLeftCell="A11" workbookViewId="0">
      <selection activeCell="E34" sqref="E34"/>
    </sheetView>
  </sheetViews>
  <sheetFormatPr defaultRowHeight="12.75" x14ac:dyDescent="0.2"/>
  <cols>
    <col min="1" max="1" width="5.28515625" style="1" customWidth="1"/>
    <col min="2" max="2" width="60.28515625" style="1" customWidth="1"/>
    <col min="3" max="3" width="12.7109375" style="1" bestFit="1" customWidth="1"/>
    <col min="4" max="14" width="10.85546875" style="1" bestFit="1" customWidth="1"/>
    <col min="15" max="15" width="13.85546875" style="1" bestFit="1" customWidth="1"/>
    <col min="16" max="16" width="14.85546875" style="1" customWidth="1"/>
    <col min="17" max="17" width="13.85546875" style="1" bestFit="1" customWidth="1"/>
    <col min="18" max="16384" width="9.140625" style="1"/>
  </cols>
  <sheetData>
    <row r="2" spans="2:17" x14ac:dyDescent="0.2">
      <c r="B2" s="115" t="s">
        <v>13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2:17" x14ac:dyDescent="0.2">
      <c r="B3" s="115" t="s">
        <v>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2:17" x14ac:dyDescent="0.2">
      <c r="B4" s="116" t="s">
        <v>56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2:17" x14ac:dyDescent="0.2">
      <c r="B5" s="115" t="s">
        <v>57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2:17" x14ac:dyDescent="0.2">
      <c r="B6" s="115" t="s">
        <v>82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</row>
    <row r="7" spans="2:17" x14ac:dyDescent="0.2">
      <c r="B7" s="2"/>
      <c r="C7" s="2"/>
      <c r="D7" s="2"/>
      <c r="E7" s="2"/>
      <c r="F7" s="2"/>
      <c r="G7" s="2"/>
      <c r="H7" s="2"/>
    </row>
    <row r="8" spans="2:17" x14ac:dyDescent="0.2">
      <c r="B8" s="2" t="s">
        <v>12</v>
      </c>
      <c r="C8" s="2"/>
      <c r="D8" s="2"/>
      <c r="E8" s="2"/>
      <c r="F8" s="2"/>
      <c r="G8" s="2"/>
      <c r="Q8" s="3">
        <v>1</v>
      </c>
    </row>
    <row r="9" spans="2:17" x14ac:dyDescent="0.2">
      <c r="B9" s="4"/>
      <c r="C9" s="117" t="s">
        <v>58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9"/>
    </row>
    <row r="10" spans="2:17" x14ac:dyDescent="0.2">
      <c r="B10" s="5"/>
      <c r="C10" s="120" t="s">
        <v>82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</row>
    <row r="11" spans="2:17" x14ac:dyDescent="0.2">
      <c r="B11" s="5" t="s">
        <v>26</v>
      </c>
      <c r="C11" s="123" t="s">
        <v>6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6" t="s">
        <v>59</v>
      </c>
      <c r="Q11" s="7" t="s">
        <v>60</v>
      </c>
    </row>
    <row r="12" spans="2:17" ht="15" customHeight="1" x14ac:dyDescent="0.2">
      <c r="B12" s="5"/>
      <c r="C12" s="126" t="s">
        <v>83</v>
      </c>
      <c r="D12" s="126" t="s">
        <v>84</v>
      </c>
      <c r="E12" s="126" t="s">
        <v>85</v>
      </c>
      <c r="F12" s="126" t="s">
        <v>86</v>
      </c>
      <c r="G12" s="126" t="s">
        <v>87</v>
      </c>
      <c r="H12" s="126" t="s">
        <v>88</v>
      </c>
      <c r="I12" s="126" t="s">
        <v>89</v>
      </c>
      <c r="J12" s="126" t="s">
        <v>90</v>
      </c>
      <c r="K12" s="126" t="s">
        <v>91</v>
      </c>
      <c r="L12" s="126" t="s">
        <v>92</v>
      </c>
      <c r="M12" s="126" t="s">
        <v>93</v>
      </c>
      <c r="N12" s="126" t="s">
        <v>94</v>
      </c>
      <c r="O12" s="8" t="s">
        <v>60</v>
      </c>
      <c r="P12" s="9" t="s">
        <v>61</v>
      </c>
      <c r="Q12" s="10"/>
    </row>
    <row r="13" spans="2:17" x14ac:dyDescent="0.2">
      <c r="B13" s="5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1" t="s">
        <v>62</v>
      </c>
      <c r="P13" s="9" t="s">
        <v>63</v>
      </c>
      <c r="Q13" s="12"/>
    </row>
    <row r="14" spans="2:17" x14ac:dyDescent="0.2">
      <c r="B14" s="5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1" t="s">
        <v>64</v>
      </c>
      <c r="P14" s="13" t="s">
        <v>65</v>
      </c>
      <c r="Q14" s="14"/>
    </row>
    <row r="15" spans="2:17" x14ac:dyDescent="0.2">
      <c r="B15" s="15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07" t="s">
        <v>37</v>
      </c>
      <c r="P15" s="37" t="s">
        <v>39</v>
      </c>
      <c r="Q15" s="37" t="s">
        <v>66</v>
      </c>
    </row>
    <row r="16" spans="2:17" x14ac:dyDescent="0.2">
      <c r="B16" s="16" t="s">
        <v>0</v>
      </c>
      <c r="C16" s="17">
        <v>73337415.230000004</v>
      </c>
      <c r="D16" s="17">
        <v>80387479.019999996</v>
      </c>
      <c r="E16" s="17">
        <v>69796083.939999998</v>
      </c>
      <c r="F16" s="17">
        <v>69135370.5</v>
      </c>
      <c r="G16" s="17">
        <v>69588048.840000004</v>
      </c>
      <c r="H16" s="17">
        <v>96502397.180000007</v>
      </c>
      <c r="I16" s="17">
        <v>71816957.730000004</v>
      </c>
      <c r="J16" s="18">
        <v>76483128.540000007</v>
      </c>
      <c r="K16" s="110">
        <v>92164724.370000005</v>
      </c>
      <c r="L16" s="110">
        <v>71571666.680000007</v>
      </c>
      <c r="M16" s="110">
        <v>97526471.489999995</v>
      </c>
      <c r="N16" s="111">
        <v>97364831.459999993</v>
      </c>
      <c r="O16" s="110">
        <f>SUM(C16:N16)</f>
        <v>965674574.98000002</v>
      </c>
      <c r="P16" s="102">
        <v>3226801.39</v>
      </c>
      <c r="Q16" s="19">
        <f>O16+P16</f>
        <v>968901376.37</v>
      </c>
    </row>
    <row r="17" spans="2:17" x14ac:dyDescent="0.2">
      <c r="B17" s="20" t="s">
        <v>67</v>
      </c>
      <c r="C17" s="21">
        <v>58013797.530000001</v>
      </c>
      <c r="D17" s="21">
        <v>64854634.740000002</v>
      </c>
      <c r="E17" s="21">
        <v>54532095.979999997</v>
      </c>
      <c r="F17" s="21">
        <v>53751271.170000002</v>
      </c>
      <c r="G17" s="21">
        <v>54217349.890000001</v>
      </c>
      <c r="H17" s="21">
        <v>73653299.989999995</v>
      </c>
      <c r="I17" s="21">
        <v>56593461.420000002</v>
      </c>
      <c r="J17" s="21">
        <v>61131139.039999999</v>
      </c>
      <c r="K17" s="85">
        <v>76680297.769999996</v>
      </c>
      <c r="L17" s="85">
        <v>56221067.359999999</v>
      </c>
      <c r="M17" s="85">
        <v>76438875.760000005</v>
      </c>
      <c r="N17" s="85">
        <v>80087494.319999993</v>
      </c>
      <c r="O17" s="36">
        <f t="shared" ref="O17:O29" si="0">SUM(C17:N17)</f>
        <v>766174784.97000003</v>
      </c>
      <c r="P17" s="103">
        <v>708065.91</v>
      </c>
      <c r="Q17" s="19">
        <f>O17+P17</f>
        <v>766882850.88</v>
      </c>
    </row>
    <row r="18" spans="2:17" x14ac:dyDescent="0.2">
      <c r="B18" s="20" t="s">
        <v>1</v>
      </c>
      <c r="C18" s="21">
        <v>49593396.880000003</v>
      </c>
      <c r="D18" s="21">
        <v>55385529.920000002</v>
      </c>
      <c r="E18" s="21">
        <v>45588035.039999999</v>
      </c>
      <c r="F18" s="21">
        <v>44808827.619999997</v>
      </c>
      <c r="G18" s="21">
        <v>45195682.689999998</v>
      </c>
      <c r="H18" s="21">
        <v>64657605.609999999</v>
      </c>
      <c r="I18" s="21">
        <v>47613160.200000003</v>
      </c>
      <c r="J18" s="21">
        <v>52154215.649999999</v>
      </c>
      <c r="K18" s="85">
        <v>67716209.010000005</v>
      </c>
      <c r="L18" s="85">
        <v>47276327.850000001</v>
      </c>
      <c r="M18" s="85">
        <v>67345689.450000003</v>
      </c>
      <c r="N18" s="85">
        <v>62111669.420000002</v>
      </c>
      <c r="O18" s="36">
        <f t="shared" si="0"/>
        <v>649446349.33999991</v>
      </c>
      <c r="P18" s="103">
        <v>708065.91</v>
      </c>
      <c r="Q18" s="19">
        <f>O18+P18</f>
        <v>650154415.24999988</v>
      </c>
    </row>
    <row r="19" spans="2:17" x14ac:dyDescent="0.2">
      <c r="B19" s="20" t="s">
        <v>2</v>
      </c>
      <c r="C19" s="21">
        <v>8420400.6500000004</v>
      </c>
      <c r="D19" s="21">
        <v>9469104.8200000003</v>
      </c>
      <c r="E19" s="21">
        <v>8944060.9399999995</v>
      </c>
      <c r="F19" s="21">
        <v>8942443.5500000007</v>
      </c>
      <c r="G19" s="21">
        <v>9021667.1999999993</v>
      </c>
      <c r="H19" s="21">
        <v>8995694.3800000008</v>
      </c>
      <c r="I19" s="21">
        <v>8980301.2200000007</v>
      </c>
      <c r="J19" s="21">
        <v>8976923.3900000006</v>
      </c>
      <c r="K19" s="85">
        <v>8964088.7599999998</v>
      </c>
      <c r="L19" s="85">
        <v>8944739.5099999998</v>
      </c>
      <c r="M19" s="85">
        <v>9093186.3100000005</v>
      </c>
      <c r="N19" s="85">
        <v>17975824.899999999</v>
      </c>
      <c r="O19" s="36">
        <f t="shared" si="0"/>
        <v>116728435.63000003</v>
      </c>
      <c r="P19" s="103">
        <v>0</v>
      </c>
      <c r="Q19" s="19">
        <f>O19+P19</f>
        <v>116728435.63000003</v>
      </c>
    </row>
    <row r="20" spans="2:17" x14ac:dyDescent="0.2">
      <c r="B20" s="20" t="s">
        <v>68</v>
      </c>
      <c r="C20" s="21">
        <v>15323617.699999999</v>
      </c>
      <c r="D20" s="21">
        <v>15532844.279999999</v>
      </c>
      <c r="E20" s="21">
        <v>15263987.960000001</v>
      </c>
      <c r="F20" s="21">
        <v>15384099.33</v>
      </c>
      <c r="G20" s="21">
        <v>15370698.949999999</v>
      </c>
      <c r="H20" s="21">
        <v>22849097.190000001</v>
      </c>
      <c r="I20" s="21">
        <v>15223496.310000001</v>
      </c>
      <c r="J20" s="21">
        <v>15351989.5</v>
      </c>
      <c r="K20" s="85">
        <v>15484426.6</v>
      </c>
      <c r="L20" s="85">
        <v>15350599.32</v>
      </c>
      <c r="M20" s="85">
        <v>21087595.73</v>
      </c>
      <c r="N20" s="85">
        <v>17277337.140000001</v>
      </c>
      <c r="O20" s="36">
        <f t="shared" si="0"/>
        <v>199499790.00999999</v>
      </c>
      <c r="P20" s="103">
        <v>2518735.48</v>
      </c>
      <c r="Q20" s="19">
        <f>O20+P20</f>
        <v>202018525.48999998</v>
      </c>
    </row>
    <row r="21" spans="2:17" x14ac:dyDescent="0.2">
      <c r="B21" s="87" t="s">
        <v>3</v>
      </c>
      <c r="C21" s="85">
        <v>11622397.02</v>
      </c>
      <c r="D21" s="85">
        <v>11817249.65</v>
      </c>
      <c r="E21" s="85">
        <v>11744712.460000001</v>
      </c>
      <c r="F21" s="85">
        <v>11751719.76</v>
      </c>
      <c r="G21" s="85">
        <v>11674345.119999999</v>
      </c>
      <c r="H21" s="85">
        <v>17391829.25</v>
      </c>
      <c r="I21" s="85">
        <v>11563111.82</v>
      </c>
      <c r="J21" s="85">
        <v>11649567.9</v>
      </c>
      <c r="K21" s="85">
        <v>11581572.07</v>
      </c>
      <c r="L21" s="85">
        <v>11665883.689999999</v>
      </c>
      <c r="M21" s="85">
        <v>17518501.75</v>
      </c>
      <c r="N21" s="85">
        <v>11675470.91</v>
      </c>
      <c r="O21" s="36">
        <f t="shared" si="0"/>
        <v>151656361.39999998</v>
      </c>
      <c r="P21" s="104">
        <v>252765.45</v>
      </c>
      <c r="Q21" s="36">
        <f t="shared" ref="Q21:Q29" si="1">O21+P21</f>
        <v>151909126.84999996</v>
      </c>
    </row>
    <row r="22" spans="2:17" x14ac:dyDescent="0.2">
      <c r="B22" s="20" t="s">
        <v>4</v>
      </c>
      <c r="C22" s="21">
        <v>3701220.68</v>
      </c>
      <c r="D22" s="21">
        <v>3715594.63</v>
      </c>
      <c r="E22" s="21">
        <v>3519275.5</v>
      </c>
      <c r="F22" s="21">
        <v>3632379.57</v>
      </c>
      <c r="G22" s="21">
        <v>3696353.83</v>
      </c>
      <c r="H22" s="21">
        <v>5457267.9400000004</v>
      </c>
      <c r="I22" s="21">
        <v>3660384.49</v>
      </c>
      <c r="J22" s="21">
        <v>3702421.6</v>
      </c>
      <c r="K22" s="85">
        <v>3902854.53</v>
      </c>
      <c r="L22" s="85">
        <v>3684715.63</v>
      </c>
      <c r="M22" s="85">
        <v>3569093.98</v>
      </c>
      <c r="N22" s="85">
        <v>5601866.2300000004</v>
      </c>
      <c r="O22" s="36">
        <f t="shared" si="0"/>
        <v>47843428.609999999</v>
      </c>
      <c r="P22" s="103">
        <v>2265970.0299999998</v>
      </c>
      <c r="Q22" s="19">
        <f t="shared" si="1"/>
        <v>50109398.640000001</v>
      </c>
    </row>
    <row r="23" spans="2:17" ht="22.5" x14ac:dyDescent="0.2">
      <c r="B23" s="22" t="s">
        <v>69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85">
        <v>0</v>
      </c>
      <c r="L23" s="85">
        <v>0</v>
      </c>
      <c r="M23" s="85">
        <v>0</v>
      </c>
      <c r="N23" s="85">
        <v>0</v>
      </c>
      <c r="O23" s="36">
        <f t="shared" si="0"/>
        <v>0</v>
      </c>
      <c r="P23" s="103">
        <v>0</v>
      </c>
      <c r="Q23" s="19">
        <f t="shared" si="1"/>
        <v>0</v>
      </c>
    </row>
    <row r="24" spans="2:17" x14ac:dyDescent="0.2">
      <c r="B24" s="22" t="s">
        <v>78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85">
        <v>0</v>
      </c>
      <c r="L24" s="85">
        <v>0</v>
      </c>
      <c r="M24" s="85">
        <v>0</v>
      </c>
      <c r="N24" s="85">
        <v>0</v>
      </c>
      <c r="O24" s="36">
        <f t="shared" si="0"/>
        <v>0</v>
      </c>
      <c r="P24" s="103">
        <v>0</v>
      </c>
      <c r="Q24" s="19">
        <f t="shared" si="1"/>
        <v>0</v>
      </c>
    </row>
    <row r="25" spans="2:17" x14ac:dyDescent="0.2">
      <c r="B25" s="16" t="s">
        <v>10</v>
      </c>
      <c r="C25" s="24">
        <v>15576638.119999999</v>
      </c>
      <c r="D25" s="24">
        <v>1259879.42</v>
      </c>
      <c r="E25" s="24">
        <v>14749.31</v>
      </c>
      <c r="F25" s="23">
        <v>3590857.26</v>
      </c>
      <c r="G25" s="24">
        <v>40350.559999999998</v>
      </c>
      <c r="H25" s="24">
        <v>11729538.970000001</v>
      </c>
      <c r="I25" s="24">
        <v>1402707.84</v>
      </c>
      <c r="J25" s="24">
        <v>100215.99</v>
      </c>
      <c r="K25" s="112">
        <v>133432.79</v>
      </c>
      <c r="L25" s="112">
        <v>1438605.91</v>
      </c>
      <c r="M25" s="112">
        <v>13107424.73</v>
      </c>
      <c r="N25" s="112">
        <v>20515453.960000001</v>
      </c>
      <c r="O25" s="36">
        <f t="shared" si="0"/>
        <v>68909854.860000014</v>
      </c>
      <c r="P25" s="105">
        <v>0</v>
      </c>
      <c r="Q25" s="23">
        <f t="shared" si="1"/>
        <v>68909854.860000014</v>
      </c>
    </row>
    <row r="26" spans="2:17" x14ac:dyDescent="0.2">
      <c r="B26" s="25" t="s">
        <v>70</v>
      </c>
      <c r="C26" s="19">
        <v>557.84</v>
      </c>
      <c r="D26" s="19">
        <v>1183622.5900000001</v>
      </c>
      <c r="E26" s="19">
        <v>3528.62</v>
      </c>
      <c r="F26" s="36">
        <v>2151.9</v>
      </c>
      <c r="G26" s="19">
        <v>0</v>
      </c>
      <c r="H26" s="19">
        <v>1695.91</v>
      </c>
      <c r="I26" s="19">
        <v>1295755.6599999999</v>
      </c>
      <c r="J26" s="85">
        <v>6764.39</v>
      </c>
      <c r="K26" s="36">
        <v>0</v>
      </c>
      <c r="L26" s="36">
        <v>1309471.92</v>
      </c>
      <c r="M26" s="36">
        <v>1283033.1100000001</v>
      </c>
      <c r="N26" s="85">
        <v>1261711.6100000001</v>
      </c>
      <c r="O26" s="36">
        <f t="shared" si="0"/>
        <v>6348293.5500000007</v>
      </c>
      <c r="P26" s="106">
        <v>0</v>
      </c>
      <c r="Q26" s="19">
        <f t="shared" si="1"/>
        <v>6348293.5500000007</v>
      </c>
    </row>
    <row r="27" spans="2:17" x14ac:dyDescent="0.2">
      <c r="B27" s="25" t="s">
        <v>71</v>
      </c>
      <c r="C27" s="21">
        <v>557.66999999999996</v>
      </c>
      <c r="D27" s="21">
        <v>557.66999999999996</v>
      </c>
      <c r="E27" s="21">
        <v>557.66999999999996</v>
      </c>
      <c r="F27" s="21">
        <v>557.66999999999996</v>
      </c>
      <c r="G27" s="21">
        <v>557.66999999999996</v>
      </c>
      <c r="H27" s="21">
        <v>557.66999999999996</v>
      </c>
      <c r="I27" s="21">
        <v>557.66999999999996</v>
      </c>
      <c r="J27" s="21">
        <v>557.66999999999996</v>
      </c>
      <c r="K27" s="85">
        <v>557.66999999999996</v>
      </c>
      <c r="L27" s="85">
        <v>557.66999999999996</v>
      </c>
      <c r="M27" s="85">
        <v>557.66999999999996</v>
      </c>
      <c r="N27" s="85">
        <v>557.66999999999996</v>
      </c>
      <c r="O27" s="36">
        <f t="shared" si="0"/>
        <v>6692.04</v>
      </c>
      <c r="P27" s="103">
        <v>0</v>
      </c>
      <c r="Q27" s="19">
        <f t="shared" si="1"/>
        <v>6692.04</v>
      </c>
    </row>
    <row r="28" spans="2:17" x14ac:dyDescent="0.2">
      <c r="B28" s="25" t="s">
        <v>72</v>
      </c>
      <c r="C28" s="21">
        <v>367158.83</v>
      </c>
      <c r="D28" s="21">
        <v>75699.16</v>
      </c>
      <c r="E28" s="21">
        <v>10663.02</v>
      </c>
      <c r="F28" s="21">
        <v>48620.58</v>
      </c>
      <c r="G28" s="21">
        <v>39792.89</v>
      </c>
      <c r="H28" s="21">
        <v>132738.91</v>
      </c>
      <c r="I28" s="21">
        <v>106394.51</v>
      </c>
      <c r="J28" s="21">
        <v>92893.93</v>
      </c>
      <c r="K28" s="85">
        <v>132875.12</v>
      </c>
      <c r="L28" s="85">
        <v>128576.32000000001</v>
      </c>
      <c r="M28" s="85">
        <v>118566.1</v>
      </c>
      <c r="N28" s="85">
        <v>7577713.7699999996</v>
      </c>
      <c r="O28" s="36">
        <f t="shared" si="0"/>
        <v>8831693.1400000006</v>
      </c>
      <c r="P28" s="103">
        <v>0</v>
      </c>
      <c r="Q28" s="19">
        <f t="shared" si="1"/>
        <v>8831693.1400000006</v>
      </c>
    </row>
    <row r="29" spans="2:17" x14ac:dyDescent="0.2">
      <c r="B29" s="26" t="s">
        <v>73</v>
      </c>
      <c r="C29" s="21">
        <v>15208363.779999999</v>
      </c>
      <c r="D29" s="21">
        <v>0</v>
      </c>
      <c r="E29" s="21">
        <v>0</v>
      </c>
      <c r="F29" s="21">
        <v>3539527.11</v>
      </c>
      <c r="G29" s="21">
        <v>0</v>
      </c>
      <c r="H29" s="21">
        <v>11594546.48</v>
      </c>
      <c r="I29" s="21">
        <v>0</v>
      </c>
      <c r="J29" s="21">
        <v>0</v>
      </c>
      <c r="K29" s="85">
        <v>0</v>
      </c>
      <c r="L29" s="85">
        <v>0</v>
      </c>
      <c r="M29" s="85">
        <v>11705267.85</v>
      </c>
      <c r="N29" s="85">
        <v>11675470.91</v>
      </c>
      <c r="O29" s="113">
        <f t="shared" si="0"/>
        <v>53723176.129999995</v>
      </c>
      <c r="P29" s="103">
        <v>0</v>
      </c>
      <c r="Q29" s="19">
        <f t="shared" si="1"/>
        <v>53723176.129999995</v>
      </c>
    </row>
    <row r="30" spans="2:17" x14ac:dyDescent="0.2">
      <c r="B30" s="27" t="s">
        <v>5</v>
      </c>
      <c r="C30" s="28">
        <v>57760777.109999999</v>
      </c>
      <c r="D30" s="28">
        <v>79127599.599999994</v>
      </c>
      <c r="E30" s="28">
        <v>69781334.629999995</v>
      </c>
      <c r="F30" s="28">
        <v>65544513.240000002</v>
      </c>
      <c r="G30" s="28">
        <v>69547698.280000001</v>
      </c>
      <c r="H30" s="28">
        <v>84772858.209999993</v>
      </c>
      <c r="I30" s="28">
        <v>70414249.890000001</v>
      </c>
      <c r="J30" s="28">
        <v>76382912.549999997</v>
      </c>
      <c r="K30" s="28">
        <v>92031291.579999998</v>
      </c>
      <c r="L30" s="28">
        <v>70133060.769999996</v>
      </c>
      <c r="M30" s="28">
        <v>84419046.760000005</v>
      </c>
      <c r="N30" s="28">
        <v>76849377.5</v>
      </c>
      <c r="O30" s="108">
        <f>SUM(C30:N30)</f>
        <v>896764720.12</v>
      </c>
      <c r="P30" s="28">
        <f>P16-P26</f>
        <v>3226801.39</v>
      </c>
      <c r="Q30" s="28">
        <f>Q16-Q25</f>
        <v>899991521.50999999</v>
      </c>
    </row>
    <row r="31" spans="2:17" x14ac:dyDescent="0.2">
      <c r="B31" s="29" t="s">
        <v>74</v>
      </c>
      <c r="C31" s="86"/>
      <c r="O31" s="86"/>
    </row>
    <row r="32" spans="2:17" x14ac:dyDescent="0.2">
      <c r="B32" s="30" t="s">
        <v>9</v>
      </c>
      <c r="C32" s="86"/>
    </row>
    <row r="33" spans="2:17" ht="28.5" customHeight="1" x14ac:dyDescent="0.2">
      <c r="B33" s="130" t="s">
        <v>95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spans="2:17" ht="24" customHeight="1" x14ac:dyDescent="0.2"/>
    <row r="35" spans="2:17" ht="39.6" customHeight="1" x14ac:dyDescent="0.2">
      <c r="B35" s="129" t="s">
        <v>75</v>
      </c>
      <c r="C35" s="129"/>
      <c r="D35" s="129"/>
      <c r="E35" s="31"/>
      <c r="F35" s="129" t="s">
        <v>76</v>
      </c>
      <c r="G35" s="129"/>
      <c r="H35" s="129"/>
      <c r="I35" s="129"/>
      <c r="J35" s="31"/>
      <c r="K35" s="31"/>
      <c r="L35" s="31"/>
      <c r="M35" s="129" t="s">
        <v>81</v>
      </c>
      <c r="N35" s="129"/>
      <c r="O35" s="129"/>
      <c r="P35" s="129"/>
      <c r="Q35" s="32"/>
    </row>
    <row r="36" spans="2:17" ht="9.9499999999999993" customHeight="1" x14ac:dyDescent="0.2">
      <c r="B36" s="33"/>
      <c r="C36" s="33"/>
      <c r="D36" s="33"/>
      <c r="E36" s="33"/>
      <c r="F36" s="33"/>
      <c r="G36" s="33"/>
      <c r="H36" s="33"/>
      <c r="I36" s="33"/>
      <c r="J36" s="33"/>
      <c r="K36" s="34"/>
      <c r="L36" s="34"/>
      <c r="M36" s="34"/>
      <c r="N36" s="33"/>
      <c r="O36" s="33"/>
      <c r="P36" s="33"/>
      <c r="Q36" s="33"/>
    </row>
    <row r="37" spans="2:17" ht="39.950000000000003" customHeight="1" x14ac:dyDescent="0.2">
      <c r="B37" s="32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</row>
    <row r="38" spans="2:17" ht="9.9499999999999993" customHeight="1" x14ac:dyDescent="0.2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2:17" ht="33" customHeight="1" x14ac:dyDescent="0.2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</sheetData>
  <mergeCells count="24">
    <mergeCell ref="B35:D35"/>
    <mergeCell ref="F35:I35"/>
    <mergeCell ref="M35:P35"/>
    <mergeCell ref="B33:P33"/>
    <mergeCell ref="C9:Q9"/>
    <mergeCell ref="C10:Q10"/>
    <mergeCell ref="C11:O11"/>
    <mergeCell ref="C12:C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B2:Q2"/>
    <mergeCell ref="B3:Q3"/>
    <mergeCell ref="B4:Q4"/>
    <mergeCell ref="B5:Q5"/>
    <mergeCell ref="B6:Q6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6"/>
  <sheetViews>
    <sheetView showGridLines="0" workbookViewId="0">
      <selection activeCell="B25" sqref="B25:K25"/>
    </sheetView>
  </sheetViews>
  <sheetFormatPr defaultRowHeight="12.75" x14ac:dyDescent="0.2"/>
  <cols>
    <col min="1" max="1" width="9.140625" style="39"/>
    <col min="2" max="2" width="48.140625" style="39" customWidth="1"/>
    <col min="3" max="3" width="20" style="39" customWidth="1"/>
    <col min="4" max="4" width="12.42578125" style="39" bestFit="1" customWidth="1"/>
    <col min="5" max="5" width="13.5703125" style="39" bestFit="1" customWidth="1"/>
    <col min="6" max="6" width="17" style="39" customWidth="1"/>
    <col min="7" max="7" width="13.5703125" style="39" customWidth="1"/>
    <col min="8" max="8" width="24.28515625" style="39" customWidth="1"/>
    <col min="9" max="9" width="15.85546875" style="39" customWidth="1"/>
    <col min="10" max="10" width="18.85546875" style="39" customWidth="1"/>
    <col min="11" max="11" width="17.85546875" style="39" customWidth="1"/>
    <col min="12" max="16384" width="9.140625" style="39"/>
  </cols>
  <sheetData>
    <row r="1" spans="2:11" ht="12.75" customHeight="1" x14ac:dyDescent="0.2">
      <c r="B1" s="135" t="s">
        <v>13</v>
      </c>
      <c r="C1" s="135"/>
      <c r="D1" s="135"/>
      <c r="E1" s="135"/>
      <c r="F1" s="135"/>
      <c r="G1" s="135"/>
      <c r="H1" s="135"/>
      <c r="I1" s="135"/>
      <c r="J1" s="135"/>
      <c r="K1" s="135"/>
    </row>
    <row r="2" spans="2:11" ht="12.75" customHeight="1" x14ac:dyDescent="0.2">
      <c r="B2" s="135" t="s">
        <v>7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2:11" ht="12.75" customHeight="1" x14ac:dyDescent="0.2">
      <c r="B3" s="136" t="s">
        <v>14</v>
      </c>
      <c r="C3" s="136"/>
      <c r="D3" s="136"/>
      <c r="E3" s="136"/>
      <c r="F3" s="136"/>
      <c r="G3" s="136"/>
      <c r="H3" s="136"/>
      <c r="I3" s="136"/>
      <c r="J3" s="136"/>
      <c r="K3" s="136"/>
    </row>
    <row r="4" spans="2:11" ht="12.75" customHeight="1" x14ac:dyDescent="0.2">
      <c r="B4" s="135" t="s">
        <v>8</v>
      </c>
      <c r="C4" s="135"/>
      <c r="D4" s="135"/>
      <c r="E4" s="135"/>
      <c r="F4" s="135"/>
      <c r="G4" s="135"/>
      <c r="H4" s="135"/>
      <c r="I4" s="135"/>
      <c r="J4" s="135"/>
      <c r="K4" s="135"/>
    </row>
    <row r="5" spans="2:11" ht="12.75" customHeight="1" x14ac:dyDescent="0.2">
      <c r="B5" s="135" t="s">
        <v>82</v>
      </c>
      <c r="C5" s="135"/>
      <c r="D5" s="135"/>
      <c r="E5" s="135"/>
      <c r="F5" s="135"/>
      <c r="G5" s="135"/>
      <c r="H5" s="135"/>
      <c r="I5" s="135"/>
      <c r="J5" s="135"/>
      <c r="K5" s="135"/>
    </row>
    <row r="6" spans="2:11" ht="12.75" customHeight="1" x14ac:dyDescent="0.2">
      <c r="B6" s="138" t="s">
        <v>15</v>
      </c>
      <c r="C6" s="138"/>
      <c r="D6" s="38"/>
      <c r="E6" s="38"/>
      <c r="F6" s="38"/>
      <c r="G6" s="38"/>
      <c r="H6" s="38"/>
      <c r="I6" s="38"/>
      <c r="K6" s="41">
        <v>1</v>
      </c>
    </row>
    <row r="7" spans="2:11" ht="12.75" customHeight="1" x14ac:dyDescent="0.2">
      <c r="B7" s="132" t="s">
        <v>35</v>
      </c>
      <c r="C7" s="139" t="s">
        <v>36</v>
      </c>
      <c r="D7" s="141" t="s">
        <v>16</v>
      </c>
      <c r="E7" s="141"/>
      <c r="F7" s="141"/>
      <c r="G7" s="141"/>
      <c r="H7" s="132" t="s">
        <v>40</v>
      </c>
      <c r="I7" s="139" t="s">
        <v>17</v>
      </c>
      <c r="J7" s="139" t="s">
        <v>79</v>
      </c>
      <c r="K7" s="132" t="s">
        <v>49</v>
      </c>
    </row>
    <row r="8" spans="2:11" ht="27.75" customHeight="1" x14ac:dyDescent="0.2">
      <c r="B8" s="133"/>
      <c r="C8" s="140"/>
      <c r="D8" s="134" t="s">
        <v>18</v>
      </c>
      <c r="E8" s="137"/>
      <c r="F8" s="132" t="s">
        <v>44</v>
      </c>
      <c r="G8" s="132" t="s">
        <v>46</v>
      </c>
      <c r="H8" s="133"/>
      <c r="I8" s="140"/>
      <c r="J8" s="140"/>
      <c r="K8" s="133"/>
    </row>
    <row r="9" spans="2:11" ht="27" customHeight="1" x14ac:dyDescent="0.2">
      <c r="B9" s="133"/>
      <c r="C9" s="140"/>
      <c r="D9" s="42" t="s">
        <v>38</v>
      </c>
      <c r="E9" s="43" t="s">
        <v>43</v>
      </c>
      <c r="F9" s="133"/>
      <c r="G9" s="133"/>
      <c r="H9" s="133"/>
      <c r="I9" s="140"/>
      <c r="J9" s="140"/>
      <c r="K9" s="133"/>
    </row>
    <row r="10" spans="2:11" x14ac:dyDescent="0.2">
      <c r="B10" s="134"/>
      <c r="C10" s="44" t="s">
        <v>37</v>
      </c>
      <c r="D10" s="45" t="s">
        <v>39</v>
      </c>
      <c r="E10" s="46" t="s">
        <v>42</v>
      </c>
      <c r="F10" s="47" t="s">
        <v>45</v>
      </c>
      <c r="G10" s="100" t="s">
        <v>47</v>
      </c>
      <c r="H10" s="100" t="s">
        <v>41</v>
      </c>
      <c r="I10" s="101" t="s">
        <v>48</v>
      </c>
      <c r="J10" s="101"/>
      <c r="K10" s="100" t="s">
        <v>50</v>
      </c>
    </row>
    <row r="11" spans="2:11" x14ac:dyDescent="0.2">
      <c r="B11" s="48" t="s">
        <v>51</v>
      </c>
      <c r="C11" s="49">
        <f>SUM(C12+C13)</f>
        <v>308010926.80000001</v>
      </c>
      <c r="D11" s="49">
        <f>SUM(D12+D13)</f>
        <v>0</v>
      </c>
      <c r="E11" s="49">
        <f t="shared" ref="E11:J11" si="0">SUM(E12+E13)</f>
        <v>10034592.43</v>
      </c>
      <c r="F11" s="49">
        <f t="shared" si="0"/>
        <v>489239.32</v>
      </c>
      <c r="G11" s="49">
        <f t="shared" si="0"/>
        <v>15552759.43</v>
      </c>
      <c r="H11" s="49">
        <f>SUM(H12+H13)</f>
        <v>281934335.62</v>
      </c>
      <c r="I11" s="49">
        <f t="shared" si="0"/>
        <v>18685544.800000001</v>
      </c>
      <c r="J11" s="50">
        <f t="shared" si="0"/>
        <v>-2138.25</v>
      </c>
      <c r="K11" s="51">
        <f t="shared" ref="K11:K22" si="1">H11-I11</f>
        <v>263248790.81999999</v>
      </c>
    </row>
    <row r="12" spans="2:11" x14ac:dyDescent="0.2">
      <c r="B12" s="52" t="s">
        <v>20</v>
      </c>
      <c r="C12" s="76">
        <v>59493225.829999998</v>
      </c>
      <c r="D12" s="76">
        <v>0</v>
      </c>
      <c r="E12" s="76">
        <v>9580860.5999999996</v>
      </c>
      <c r="F12" s="76">
        <v>414506.38</v>
      </c>
      <c r="G12" s="76">
        <v>15485346.359999999</v>
      </c>
      <c r="H12" s="76">
        <f>C12-D12-E12-F12-G12</f>
        <v>34012512.489999995</v>
      </c>
      <c r="I12" s="76">
        <v>16675858.970000001</v>
      </c>
      <c r="J12" s="80">
        <v>0</v>
      </c>
      <c r="K12" s="81">
        <f t="shared" si="1"/>
        <v>17336653.519999996</v>
      </c>
    </row>
    <row r="13" spans="2:11" x14ac:dyDescent="0.2">
      <c r="B13" s="52" t="s">
        <v>21</v>
      </c>
      <c r="C13" s="54">
        <v>248517700.97000003</v>
      </c>
      <c r="D13" s="53">
        <v>0</v>
      </c>
      <c r="E13" s="54">
        <v>453731.83</v>
      </c>
      <c r="F13" s="54">
        <v>74732.94</v>
      </c>
      <c r="G13" s="54">
        <v>67413.070000000007</v>
      </c>
      <c r="H13" s="76">
        <f>C13-D13-E13-F13-G13</f>
        <v>247921823.13000003</v>
      </c>
      <c r="I13" s="54">
        <v>2009685.83</v>
      </c>
      <c r="J13" s="92">
        <v>-2138.25</v>
      </c>
      <c r="K13" s="82">
        <f t="shared" si="1"/>
        <v>245912137.30000001</v>
      </c>
    </row>
    <row r="14" spans="2:11" x14ac:dyDescent="0.2">
      <c r="B14" s="77" t="s">
        <v>52</v>
      </c>
      <c r="C14" s="78">
        <f>SUM(C15:C21)</f>
        <v>1045976.43</v>
      </c>
      <c r="D14" s="78">
        <f t="shared" ref="D14:K14" si="2">SUM(D15:D21)</f>
        <v>0</v>
      </c>
      <c r="E14" s="78">
        <f t="shared" si="2"/>
        <v>0</v>
      </c>
      <c r="F14" s="78">
        <f t="shared" si="2"/>
        <v>0</v>
      </c>
      <c r="G14" s="78">
        <f t="shared" si="2"/>
        <v>1038259.41</v>
      </c>
      <c r="H14" s="78">
        <f>SUM(H15:H21)</f>
        <v>7717.02</v>
      </c>
      <c r="I14" s="78">
        <f>SUM(I15:I21)</f>
        <v>0</v>
      </c>
      <c r="J14" s="78">
        <f t="shared" si="2"/>
        <v>0</v>
      </c>
      <c r="K14" s="79">
        <f t="shared" si="2"/>
        <v>7717.02</v>
      </c>
    </row>
    <row r="15" spans="2:11" x14ac:dyDescent="0.2">
      <c r="B15" s="52" t="s">
        <v>53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f t="shared" ref="H15:H19" si="3">C15-D15-E15-F15-G15</f>
        <v>0</v>
      </c>
      <c r="I15" s="76">
        <v>0</v>
      </c>
      <c r="J15" s="76">
        <v>0</v>
      </c>
      <c r="K15" s="89">
        <f t="shared" si="1"/>
        <v>0</v>
      </c>
    </row>
    <row r="16" spans="2:11" x14ac:dyDescent="0.2">
      <c r="B16" s="52" t="s">
        <v>54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76">
        <f t="shared" si="3"/>
        <v>0</v>
      </c>
      <c r="I16" s="53">
        <v>0</v>
      </c>
      <c r="J16" s="53">
        <v>0</v>
      </c>
      <c r="K16" s="55">
        <f t="shared" si="1"/>
        <v>0</v>
      </c>
    </row>
    <row r="17" spans="2:17" x14ac:dyDescent="0.2">
      <c r="B17" s="52" t="s">
        <v>19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76">
        <f t="shared" si="3"/>
        <v>0</v>
      </c>
      <c r="I17" s="53">
        <v>0</v>
      </c>
      <c r="J17" s="53">
        <v>0</v>
      </c>
      <c r="K17" s="55">
        <f t="shared" si="1"/>
        <v>0</v>
      </c>
    </row>
    <row r="18" spans="2:17" x14ac:dyDescent="0.2">
      <c r="B18" s="52" t="s">
        <v>96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76">
        <f>C18-D18-E18-F18-G18</f>
        <v>0</v>
      </c>
      <c r="I18" s="53">
        <v>0</v>
      </c>
      <c r="J18" s="53">
        <v>0</v>
      </c>
      <c r="K18" s="55">
        <f>H18-I18</f>
        <v>0</v>
      </c>
    </row>
    <row r="19" spans="2:17" x14ac:dyDescent="0.2">
      <c r="B19" s="52" t="s">
        <v>97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76">
        <f t="shared" si="3"/>
        <v>0</v>
      </c>
      <c r="I19" s="53">
        <v>0</v>
      </c>
      <c r="J19" s="53">
        <v>0</v>
      </c>
      <c r="K19" s="55">
        <f t="shared" si="1"/>
        <v>0</v>
      </c>
    </row>
    <row r="20" spans="2:17" x14ac:dyDescent="0.2">
      <c r="B20" s="114" t="s">
        <v>98</v>
      </c>
      <c r="C20" s="53">
        <v>1038259.41</v>
      </c>
      <c r="D20" s="53">
        <v>0</v>
      </c>
      <c r="E20" s="53">
        <v>0</v>
      </c>
      <c r="F20" s="53">
        <v>0</v>
      </c>
      <c r="G20" s="53">
        <v>1038259.41</v>
      </c>
      <c r="H20" s="76">
        <v>0</v>
      </c>
      <c r="I20" s="53">
        <v>0</v>
      </c>
      <c r="J20" s="53">
        <v>0</v>
      </c>
      <c r="K20" s="55">
        <v>0</v>
      </c>
    </row>
    <row r="21" spans="2:17" x14ac:dyDescent="0.2">
      <c r="B21" s="52" t="s">
        <v>99</v>
      </c>
      <c r="C21" s="76">
        <v>7717.02</v>
      </c>
      <c r="D21" s="76">
        <v>0</v>
      </c>
      <c r="E21" s="76">
        <v>0</v>
      </c>
      <c r="F21" s="76">
        <v>0</v>
      </c>
      <c r="G21" s="76">
        <v>0</v>
      </c>
      <c r="H21" s="76">
        <v>7717.02</v>
      </c>
      <c r="I21" s="90">
        <v>0</v>
      </c>
      <c r="J21" s="91">
        <v>0</v>
      </c>
      <c r="K21" s="89">
        <v>7717.02</v>
      </c>
    </row>
    <row r="22" spans="2:17" x14ac:dyDescent="0.2">
      <c r="B22" s="56" t="s">
        <v>22</v>
      </c>
      <c r="C22" s="57">
        <f t="shared" ref="C22:I22" si="4">C14+C11</f>
        <v>309056903.23000002</v>
      </c>
      <c r="D22" s="57">
        <f t="shared" si="4"/>
        <v>0</v>
      </c>
      <c r="E22" s="57">
        <f t="shared" si="4"/>
        <v>10034592.43</v>
      </c>
      <c r="F22" s="57">
        <f t="shared" si="4"/>
        <v>489239.32</v>
      </c>
      <c r="G22" s="57">
        <f t="shared" si="4"/>
        <v>16591018.84</v>
      </c>
      <c r="H22" s="57">
        <f>H14+H11</f>
        <v>281942052.63999999</v>
      </c>
      <c r="I22" s="58">
        <f t="shared" si="4"/>
        <v>18685544.800000001</v>
      </c>
      <c r="J22" s="98">
        <f>J11+J14</f>
        <v>-2138.25</v>
      </c>
      <c r="K22" s="58">
        <f t="shared" si="1"/>
        <v>263256507.83999997</v>
      </c>
    </row>
    <row r="23" spans="2:17" ht="12.75" customHeight="1" x14ac:dyDescent="0.2">
      <c r="B23" s="131" t="s">
        <v>11</v>
      </c>
      <c r="C23" s="131"/>
      <c r="D23" s="131"/>
      <c r="E23" s="131"/>
      <c r="F23" s="131"/>
      <c r="G23" s="131"/>
      <c r="H23" s="131"/>
      <c r="I23" s="131"/>
      <c r="J23" s="131"/>
      <c r="K23" s="59"/>
    </row>
    <row r="24" spans="2:17" x14ac:dyDescent="0.2">
      <c r="B24" s="40"/>
      <c r="C24" s="60"/>
      <c r="D24" s="60"/>
      <c r="H24" s="61"/>
    </row>
    <row r="25" spans="2:17" ht="84" customHeight="1" x14ac:dyDescent="0.2">
      <c r="B25" s="131" t="s">
        <v>100</v>
      </c>
      <c r="C25" s="131"/>
      <c r="D25" s="131"/>
      <c r="E25" s="131"/>
      <c r="F25" s="131"/>
      <c r="G25" s="131"/>
      <c r="H25" s="131"/>
      <c r="I25" s="131"/>
      <c r="J25" s="131"/>
      <c r="K25" s="131"/>
    </row>
    <row r="28" spans="2:17" ht="39.6" customHeight="1" x14ac:dyDescent="0.2">
      <c r="B28" s="129" t="s">
        <v>75</v>
      </c>
      <c r="C28" s="129"/>
      <c r="D28" s="31"/>
      <c r="E28" s="129" t="s">
        <v>76</v>
      </c>
      <c r="F28" s="129"/>
      <c r="G28" s="31"/>
      <c r="H28" s="129" t="s">
        <v>81</v>
      </c>
      <c r="I28" s="129"/>
      <c r="J28" s="129"/>
      <c r="K28" s="129"/>
      <c r="L28" s="31"/>
      <c r="Q28" s="32"/>
    </row>
    <row r="30" spans="2:17" x14ac:dyDescent="0.2">
      <c r="H30" s="61"/>
    </row>
    <row r="33" spans="8:8" x14ac:dyDescent="0.2">
      <c r="H33" s="61"/>
    </row>
    <row r="34" spans="8:8" x14ac:dyDescent="0.2">
      <c r="H34" s="61"/>
    </row>
    <row r="35" spans="8:8" x14ac:dyDescent="0.2">
      <c r="H35" s="61"/>
    </row>
    <row r="36" spans="8:8" x14ac:dyDescent="0.2">
      <c r="H36" s="61"/>
    </row>
  </sheetData>
  <mergeCells count="21">
    <mergeCell ref="B28:C28"/>
    <mergeCell ref="E28:F28"/>
    <mergeCell ref="H28:K28"/>
    <mergeCell ref="K7:K9"/>
    <mergeCell ref="D8:E8"/>
    <mergeCell ref="C7:C9"/>
    <mergeCell ref="D7:G7"/>
    <mergeCell ref="H7:H9"/>
    <mergeCell ref="I7:I9"/>
    <mergeCell ref="J7:J9"/>
    <mergeCell ref="F8:F9"/>
    <mergeCell ref="G8:G9"/>
    <mergeCell ref="B23:J23"/>
    <mergeCell ref="B25:K25"/>
    <mergeCell ref="B7:B10"/>
    <mergeCell ref="B1:K1"/>
    <mergeCell ref="B2:K2"/>
    <mergeCell ref="B3:K3"/>
    <mergeCell ref="B4:K4"/>
    <mergeCell ref="B5:K5"/>
    <mergeCell ref="B6:C6"/>
  </mergeCells>
  <pageMargins left="0.511811024" right="0.511811024" top="0.78740157499999996" bottom="0.78740157499999996" header="0.31496062000000002" footer="0.31496062000000002"/>
  <pageSetup paperSize="9" scale="65" orientation="landscape" r:id="rId1"/>
  <ignoredErrors>
    <ignoredError sqref="K14 H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24"/>
  <sheetViews>
    <sheetView showGridLines="0" tabSelected="1" workbookViewId="0">
      <selection activeCell="B19" sqref="B19:D19"/>
    </sheetView>
  </sheetViews>
  <sheetFormatPr defaultRowHeight="12.75" x14ac:dyDescent="0.2"/>
  <cols>
    <col min="1" max="1" width="9.140625" style="39"/>
    <col min="2" max="2" width="63.42578125" style="39" customWidth="1"/>
    <col min="3" max="3" width="38.85546875" style="39" bestFit="1" customWidth="1"/>
    <col min="4" max="4" width="49.5703125" style="39" customWidth="1"/>
    <col min="5" max="7" width="9.140625" style="39"/>
    <col min="8" max="8" width="20.28515625" style="39" customWidth="1"/>
    <col min="9" max="9" width="10" style="39" bestFit="1" customWidth="1"/>
    <col min="10" max="16384" width="9.140625" style="39"/>
  </cols>
  <sheetData>
    <row r="1" spans="2:16" x14ac:dyDescent="0.2">
      <c r="B1" s="135" t="s">
        <v>13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2:16" x14ac:dyDescent="0.2">
      <c r="B2" s="135" t="s">
        <v>7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2:16" x14ac:dyDescent="0.2">
      <c r="B3" s="136" t="s">
        <v>23</v>
      </c>
      <c r="C3" s="136"/>
      <c r="D3" s="136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2:16" x14ac:dyDescent="0.2">
      <c r="B4" s="135" t="s">
        <v>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2:16" x14ac:dyDescent="0.2">
      <c r="B5" s="135" t="s">
        <v>82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2:16" x14ac:dyDescent="0.2">
      <c r="B6" s="93" t="s">
        <v>24</v>
      </c>
      <c r="C6" s="93"/>
      <c r="D6" s="41">
        <v>1</v>
      </c>
    </row>
    <row r="7" spans="2:16" x14ac:dyDescent="0.2">
      <c r="B7" s="84" t="s">
        <v>25</v>
      </c>
      <c r="C7" s="142" t="s">
        <v>34</v>
      </c>
      <c r="D7" s="143"/>
    </row>
    <row r="8" spans="2:16" x14ac:dyDescent="0.2">
      <c r="B8" s="88" t="s">
        <v>80</v>
      </c>
      <c r="C8" s="144">
        <v>89631905200.179993</v>
      </c>
      <c r="D8" s="144"/>
    </row>
    <row r="9" spans="2:16" x14ac:dyDescent="0.2">
      <c r="B9" s="62"/>
      <c r="C9" s="62"/>
      <c r="D9" s="63"/>
    </row>
    <row r="10" spans="2:16" x14ac:dyDescent="0.2">
      <c r="B10" s="64" t="s">
        <v>26</v>
      </c>
      <c r="C10" s="65" t="s">
        <v>27</v>
      </c>
      <c r="D10" s="83" t="s">
        <v>77</v>
      </c>
    </row>
    <row r="11" spans="2:16" x14ac:dyDescent="0.2">
      <c r="B11" s="66" t="s">
        <v>28</v>
      </c>
      <c r="C11" s="109">
        <f>'Anexo I'!Q30</f>
        <v>899991521.50999999</v>
      </c>
      <c r="D11" s="95">
        <f>(C11/C8)*100</f>
        <v>1.0040972793114218</v>
      </c>
    </row>
    <row r="12" spans="2:16" x14ac:dyDescent="0.2">
      <c r="B12" s="67" t="s">
        <v>29</v>
      </c>
      <c r="C12" s="68">
        <v>0</v>
      </c>
      <c r="D12" s="68">
        <v>0</v>
      </c>
    </row>
    <row r="13" spans="2:16" x14ac:dyDescent="0.2">
      <c r="B13" s="67" t="s">
        <v>30</v>
      </c>
      <c r="C13" s="68">
        <v>0</v>
      </c>
      <c r="D13" s="68">
        <v>0</v>
      </c>
    </row>
    <row r="14" spans="2:16" x14ac:dyDescent="0.2">
      <c r="B14" s="69" t="s">
        <v>31</v>
      </c>
      <c r="C14" s="70">
        <v>0</v>
      </c>
      <c r="D14" s="70">
        <v>0</v>
      </c>
    </row>
    <row r="15" spans="2:16" x14ac:dyDescent="0.2">
      <c r="B15" s="66"/>
      <c r="C15" s="66"/>
      <c r="D15" s="66"/>
    </row>
    <row r="16" spans="2:16" x14ac:dyDescent="0.2">
      <c r="B16" s="66"/>
      <c r="C16" s="66"/>
      <c r="D16" s="66"/>
    </row>
    <row r="17" spans="2:11" ht="27" customHeight="1" x14ac:dyDescent="0.2">
      <c r="B17" s="71" t="s">
        <v>32</v>
      </c>
      <c r="C17" s="72" t="s">
        <v>17</v>
      </c>
      <c r="D17" s="73" t="s">
        <v>49</v>
      </c>
    </row>
    <row r="18" spans="2:11" x14ac:dyDescent="0.2">
      <c r="B18" s="74" t="s">
        <v>33</v>
      </c>
      <c r="C18" s="96">
        <f>'Anexo V'!I22</f>
        <v>18685544.800000001</v>
      </c>
      <c r="D18" s="94">
        <f>'Anexo V'!K22</f>
        <v>263256507.83999997</v>
      </c>
    </row>
    <row r="19" spans="2:11" ht="12.75" customHeight="1" x14ac:dyDescent="0.2">
      <c r="B19" s="145" t="s">
        <v>11</v>
      </c>
      <c r="C19" s="145"/>
      <c r="D19" s="131"/>
      <c r="E19" s="75"/>
      <c r="F19" s="75"/>
      <c r="G19" s="75"/>
      <c r="H19" s="75"/>
      <c r="I19" s="75"/>
      <c r="J19" s="75"/>
      <c r="K19" s="75"/>
    </row>
    <row r="21" spans="2:11" ht="26.25" customHeight="1" x14ac:dyDescent="0.2">
      <c r="B21" s="131" t="s">
        <v>55</v>
      </c>
      <c r="C21" s="131"/>
      <c r="D21" s="131"/>
    </row>
    <row r="24" spans="2:11" ht="39.6" customHeight="1" x14ac:dyDescent="0.2">
      <c r="B24" s="97" t="s">
        <v>75</v>
      </c>
      <c r="C24" s="97" t="s">
        <v>76</v>
      </c>
      <c r="D24" s="99" t="s">
        <v>81</v>
      </c>
      <c r="E24" s="31"/>
      <c r="F24" s="31"/>
      <c r="G24" s="31"/>
    </row>
  </sheetData>
  <mergeCells count="29">
    <mergeCell ref="C8:D8"/>
    <mergeCell ref="B19:D19"/>
    <mergeCell ref="B21:D21"/>
    <mergeCell ref="B5:D5"/>
    <mergeCell ref="E5:G5"/>
    <mergeCell ref="K5:M5"/>
    <mergeCell ref="N5:P5"/>
    <mergeCell ref="C7:D7"/>
    <mergeCell ref="B3:D3"/>
    <mergeCell ref="E3:G3"/>
    <mergeCell ref="H3:J3"/>
    <mergeCell ref="K3:M3"/>
    <mergeCell ref="N3:P3"/>
    <mergeCell ref="B4:D4"/>
    <mergeCell ref="E4:G4"/>
    <mergeCell ref="H5:J5"/>
    <mergeCell ref="H4:J4"/>
    <mergeCell ref="K4:M4"/>
    <mergeCell ref="N4:P4"/>
    <mergeCell ref="B2:D2"/>
    <mergeCell ref="E2:G2"/>
    <mergeCell ref="H2:J2"/>
    <mergeCell ref="K2:M2"/>
    <mergeCell ref="N2:P2"/>
    <mergeCell ref="B1:D1"/>
    <mergeCell ref="E1:G1"/>
    <mergeCell ref="H1:J1"/>
    <mergeCell ref="K1:M1"/>
    <mergeCell ref="N1:P1"/>
  </mergeCell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</vt:lpstr>
      <vt:lpstr>Anexo V</vt:lpstr>
      <vt:lpstr>Anexo 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Mariana De Andrade Saraiva</cp:lastModifiedBy>
  <cp:lastPrinted>2022-01-25T22:53:43Z</cp:lastPrinted>
  <dcterms:created xsi:type="dcterms:W3CDTF">2019-01-29T15:49:49Z</dcterms:created>
  <dcterms:modified xsi:type="dcterms:W3CDTF">2023-01-25T20:19:53Z</dcterms:modified>
</cp:coreProperties>
</file>